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rton\Desktop\"/>
    </mc:Choice>
  </mc:AlternateContent>
  <bookViews>
    <workbookView xWindow="0" yWindow="0" windowWidth="26505" windowHeight="102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L21" i="1" s="1"/>
  <c r="E20" i="1"/>
  <c r="L20" i="1" s="1"/>
  <c r="E19" i="1"/>
  <c r="L19" i="1" s="1"/>
  <c r="E18" i="1"/>
  <c r="L18" i="1" s="1"/>
  <c r="E17" i="1"/>
  <c r="L17" i="1" s="1"/>
  <c r="E16" i="1"/>
  <c r="L16" i="1" s="1"/>
  <c r="E15" i="1"/>
  <c r="L15" i="1" s="1"/>
  <c r="E14" i="1"/>
  <c r="L14" i="1" s="1"/>
  <c r="E13" i="1"/>
  <c r="L13" i="1" s="1"/>
  <c r="E12" i="1"/>
  <c r="L12" i="1" s="1"/>
  <c r="C12" i="1"/>
  <c r="K12" i="1" s="1"/>
  <c r="H4" i="1"/>
  <c r="I4" i="1" s="1"/>
  <c r="J4" i="1" s="1"/>
  <c r="K4" i="1" s="1"/>
  <c r="L4" i="1" s="1"/>
  <c r="M4" i="1" s="1"/>
  <c r="C21" i="1" s="1"/>
  <c r="K21" i="1" s="1"/>
  <c r="C15" i="1" l="1"/>
  <c r="K15" i="1" s="1"/>
  <c r="M15" i="1" s="1"/>
  <c r="C19" i="1"/>
  <c r="K19" i="1" s="1"/>
  <c r="M19" i="1" s="1"/>
  <c r="C16" i="1"/>
  <c r="K16" i="1" s="1"/>
  <c r="M16" i="1" s="1"/>
  <c r="C13" i="1"/>
  <c r="K13" i="1" s="1"/>
  <c r="C17" i="1"/>
  <c r="K17" i="1" s="1"/>
  <c r="M17" i="1" s="1"/>
  <c r="C14" i="1"/>
  <c r="K14" i="1" s="1"/>
  <c r="M14" i="1" s="1"/>
  <c r="C18" i="1"/>
  <c r="K18" i="1" s="1"/>
  <c r="M18" i="1" s="1"/>
  <c r="C20" i="1"/>
  <c r="K20" i="1" s="1"/>
  <c r="M20" i="1" s="1"/>
  <c r="M21" i="1"/>
  <c r="M12" i="1"/>
  <c r="M13" i="1"/>
  <c r="L22" i="1"/>
  <c r="G15" i="1"/>
  <c r="G13" i="1"/>
  <c r="G21" i="1"/>
  <c r="G12" i="1"/>
  <c r="E22" i="1"/>
  <c r="G18" i="1" l="1"/>
  <c r="G14" i="1"/>
  <c r="G19" i="1"/>
  <c r="K22" i="1"/>
  <c r="G20" i="1"/>
  <c r="C22" i="1"/>
  <c r="G17" i="1"/>
  <c r="G16" i="1"/>
  <c r="M22" i="1"/>
  <c r="K23" i="1" s="1"/>
  <c r="G22" i="1" l="1"/>
  <c r="L23" i="1"/>
  <c r="J12" i="1" l="1"/>
  <c r="B13" i="1" l="1"/>
  <c r="J13" i="1" s="1"/>
  <c r="D6" i="1"/>
  <c r="C6" i="1"/>
  <c r="D2" i="1"/>
  <c r="E2" i="1" s="1"/>
  <c r="F2" i="1" s="1"/>
  <c r="G2" i="1" s="1"/>
  <c r="H2" i="1" s="1"/>
  <c r="I2" i="1" s="1"/>
  <c r="J2" i="1" s="1"/>
  <c r="K2" i="1" s="1"/>
  <c r="L2" i="1" s="1"/>
  <c r="M2" i="1" s="1"/>
  <c r="B14" i="1" l="1"/>
  <c r="B15" i="1"/>
  <c r="J14" i="1"/>
  <c r="F6" i="1"/>
  <c r="E6" i="1"/>
  <c r="B16" i="1" l="1"/>
  <c r="J15" i="1"/>
  <c r="G6" i="1"/>
  <c r="B17" i="1" l="1"/>
  <c r="J16" i="1"/>
  <c r="H6" i="1"/>
  <c r="B18" i="1" l="1"/>
  <c r="J17" i="1"/>
  <c r="I6" i="1"/>
  <c r="B19" i="1" l="1"/>
  <c r="J18" i="1"/>
  <c r="J6" i="1"/>
  <c r="B20" i="1" l="1"/>
  <c r="J19" i="1"/>
  <c r="K6" i="1"/>
  <c r="B21" i="1" l="1"/>
  <c r="J21" i="1" s="1"/>
  <c r="J20" i="1"/>
  <c r="L6" i="1"/>
  <c r="M6" i="1" l="1"/>
  <c r="C8" i="1" l="1"/>
  <c r="C7" i="1"/>
  <c r="F15" i="1" l="1"/>
  <c r="F12" i="1"/>
  <c r="D20" i="1"/>
  <c r="D13" i="1"/>
  <c r="F18" i="1"/>
  <c r="D14" i="1"/>
  <c r="F19" i="1"/>
  <c r="F16" i="1"/>
  <c r="F13" i="1"/>
  <c r="D17" i="1"/>
  <c r="D18" i="1"/>
  <c r="D15" i="1"/>
  <c r="F20" i="1"/>
  <c r="F17" i="1"/>
  <c r="D21" i="1"/>
  <c r="D12" i="1"/>
  <c r="D19" i="1"/>
  <c r="D16" i="1"/>
  <c r="F21" i="1"/>
  <c r="F14" i="1"/>
  <c r="H19" i="1"/>
  <c r="H17" i="1"/>
  <c r="H13" i="1"/>
  <c r="H21" i="1"/>
  <c r="H16" i="1"/>
  <c r="H14" i="1"/>
  <c r="H20" i="1"/>
  <c r="H18" i="1"/>
  <c r="H15" i="1"/>
  <c r="H12" i="1"/>
  <c r="H22" i="1" l="1"/>
  <c r="D22" i="1"/>
  <c r="F22" i="1"/>
  <c r="F23" i="1" l="1"/>
  <c r="D23" i="1"/>
</calcChain>
</file>

<file path=xl/sharedStrings.xml><?xml version="1.0" encoding="utf-8"?>
<sst xmlns="http://schemas.openxmlformats.org/spreadsheetml/2006/main" count="20" uniqueCount="12">
  <si>
    <t>Year</t>
  </si>
  <si>
    <t>IRR</t>
  </si>
  <si>
    <t>Equity Multiple</t>
  </si>
  <si>
    <t>Net Cash Flow</t>
  </si>
  <si>
    <t>IRR Partition</t>
  </si>
  <si>
    <t>CFO</t>
  </si>
  <si>
    <t>Sale</t>
  </si>
  <si>
    <t>PV</t>
  </si>
  <si>
    <t>Total</t>
  </si>
  <si>
    <t>Equity Multiple Partition</t>
  </si>
  <si>
    <t>Sale Proceeds</t>
  </si>
  <si>
    <t>Invested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</si>
</sst>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6" formatCode="&quot;$&quot;#,##0_);[Red]\(&quot;$&quot;#,##0\)"/>
    <numFmt numFmtId="164" formatCode="0.0%"/>
    <numFmt numFmtId="165" formatCode="0.00&quot;X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theme="3"/>
      </left>
      <right/>
      <top style="thick">
        <color theme="3"/>
      </top>
      <bottom style="thin">
        <color indexed="64"/>
      </bottom>
      <diagonal/>
    </border>
    <border>
      <left/>
      <right/>
      <top style="thick">
        <color theme="3"/>
      </top>
      <bottom style="thin">
        <color indexed="64"/>
      </bottom>
      <diagonal/>
    </border>
    <border>
      <left/>
      <right style="thick">
        <color theme="3"/>
      </right>
      <top style="thick">
        <color theme="3"/>
      </top>
      <bottom style="thin">
        <color indexed="64"/>
      </bottom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n">
        <color indexed="64"/>
      </bottom>
      <diagonal/>
    </border>
    <border>
      <left/>
      <right style="thick">
        <color theme="3"/>
      </right>
      <top/>
      <bottom style="thin">
        <color indexed="64"/>
      </bottom>
      <diagonal/>
    </border>
    <border>
      <left style="thick">
        <color theme="3"/>
      </left>
      <right/>
      <top/>
      <bottom style="double">
        <color indexed="64"/>
      </bottom>
      <diagonal/>
    </border>
    <border>
      <left/>
      <right style="thick">
        <color theme="3"/>
      </right>
      <top/>
      <bottom style="double">
        <color indexed="64"/>
      </bottom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n">
        <color indexed="64"/>
      </right>
      <top/>
      <bottom style="thick">
        <color theme="3"/>
      </bottom>
      <diagonal/>
    </border>
    <border>
      <left style="thin">
        <color indexed="64"/>
      </left>
      <right/>
      <top/>
      <bottom style="thick">
        <color theme="3"/>
      </bottom>
      <diagonal/>
    </border>
    <border>
      <left style="thin">
        <color indexed="64"/>
      </left>
      <right style="thick">
        <color theme="3"/>
      </right>
      <top/>
      <bottom style="thick">
        <color theme="3"/>
      </bottom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0" borderId="1" xfId="0" applyFill="1" applyBorder="1" applyAlignment="1">
      <alignment horizontal="right"/>
    </xf>
    <xf numFmtId="5" fontId="0" fillId="0" borderId="1" xfId="0" applyNumberFormat="1" applyFill="1" applyBorder="1"/>
    <xf numFmtId="0" fontId="0" fillId="0" borderId="0" xfId="0" applyFill="1" applyBorder="1"/>
    <xf numFmtId="5" fontId="0" fillId="0" borderId="0" xfId="0" applyNumberFormat="1" applyFill="1" applyBorder="1"/>
    <xf numFmtId="0" fontId="0" fillId="0" borderId="6" xfId="0" applyFill="1" applyBorder="1"/>
    <xf numFmtId="0" fontId="0" fillId="0" borderId="7" xfId="0" applyFill="1" applyBorder="1" applyAlignment="1">
      <alignment horizontal="right"/>
    </xf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 applyAlignment="1">
      <alignment horizontal="right"/>
    </xf>
    <xf numFmtId="5" fontId="0" fillId="0" borderId="11" xfId="0" applyNumberFormat="1" applyFill="1" applyBorder="1"/>
    <xf numFmtId="0" fontId="0" fillId="0" borderId="12" xfId="0" applyFill="1" applyBorder="1" applyAlignment="1">
      <alignment horizontal="right"/>
    </xf>
    <xf numFmtId="5" fontId="0" fillId="0" borderId="13" xfId="0" applyNumberFormat="1" applyFill="1" applyBorder="1"/>
    <xf numFmtId="164" fontId="0" fillId="0" borderId="0" xfId="0" applyNumberFormat="1" applyFill="1" applyBorder="1"/>
    <xf numFmtId="0" fontId="0" fillId="0" borderId="11" xfId="0" applyFill="1" applyBorder="1"/>
    <xf numFmtId="165" fontId="0" fillId="0" borderId="0" xfId="0" applyNumberFormat="1" applyFill="1" applyBorder="1"/>
    <xf numFmtId="0" fontId="0" fillId="0" borderId="14" xfId="0" applyFill="1" applyBorder="1"/>
    <xf numFmtId="0" fontId="0" fillId="0" borderId="15" xfId="0" applyFill="1" applyBorder="1"/>
    <xf numFmtId="0" fontId="1" fillId="0" borderId="10" xfId="0" applyFont="1" applyFill="1" applyBorder="1" applyAlignment="1">
      <alignment horizontal="right"/>
    </xf>
    <xf numFmtId="0" fontId="1" fillId="0" borderId="0" xfId="0" applyFont="1" applyFill="1" applyBorder="1"/>
    <xf numFmtId="0" fontId="2" fillId="0" borderId="1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5" fontId="0" fillId="0" borderId="0" xfId="0" applyNumberFormat="1" applyFill="1" applyBorder="1" applyAlignment="1">
      <alignment horizontal="center"/>
    </xf>
    <xf numFmtId="6" fontId="0" fillId="0" borderId="2" xfId="0" applyNumberFormat="1" applyFill="1" applyBorder="1" applyAlignment="1">
      <alignment horizontal="center"/>
    </xf>
    <xf numFmtId="6" fontId="0" fillId="0" borderId="4" xfId="0" applyNumberFormat="1" applyFill="1" applyBorder="1" applyAlignment="1">
      <alignment horizontal="center"/>
    </xf>
    <xf numFmtId="6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5" fontId="0" fillId="0" borderId="21" xfId="0" applyNumberFormat="1" applyFill="1" applyBorder="1" applyAlignment="1">
      <alignment horizontal="center"/>
    </xf>
    <xf numFmtId="6" fontId="0" fillId="0" borderId="21" xfId="0" applyNumberFormat="1" applyFill="1" applyBorder="1" applyAlignment="1">
      <alignment horizontal="center"/>
    </xf>
    <xf numFmtId="5" fontId="0" fillId="0" borderId="1" xfId="0" applyNumberFormat="1" applyFill="1" applyBorder="1" applyAlignment="1">
      <alignment horizontal="center"/>
    </xf>
    <xf numFmtId="6" fontId="0" fillId="0" borderId="3" xfId="0" applyNumberFormat="1" applyFill="1" applyBorder="1" applyAlignment="1">
      <alignment horizontal="center"/>
    </xf>
    <xf numFmtId="6" fontId="0" fillId="0" borderId="5" xfId="0" applyNumberFormat="1" applyFill="1" applyBorder="1" applyAlignment="1">
      <alignment horizontal="center"/>
    </xf>
    <xf numFmtId="6" fontId="0" fillId="0" borderId="1" xfId="0" applyNumberFormat="1" applyFill="1" applyBorder="1" applyAlignment="1">
      <alignment horizontal="center"/>
    </xf>
    <xf numFmtId="6" fontId="0" fillId="0" borderId="22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9" fontId="0" fillId="0" borderId="18" xfId="0" applyNumberForma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9" fontId="0" fillId="0" borderId="17" xfId="0" applyNumberFormat="1" applyFill="1" applyBorder="1" applyAlignment="1">
      <alignment horizontal="center"/>
    </xf>
    <xf numFmtId="164" fontId="0" fillId="0" borderId="17" xfId="0" applyNumberForma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6" xfId="0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7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showGridLines="0" tabSelected="1" workbookViewId="0">
      <selection activeCell="N17" sqref="N17"/>
    </sheetView>
  </sheetViews>
  <sheetFormatPr defaultRowHeight="15" x14ac:dyDescent="0.25"/>
  <cols>
    <col min="1" max="1" width="2.85546875" style="1" customWidth="1"/>
    <col min="2" max="2" width="14.85546875" style="1" bestFit="1" customWidth="1"/>
    <col min="3" max="3" width="9" style="1" bestFit="1" customWidth="1"/>
    <col min="4" max="4" width="8.28515625" style="1" bestFit="1" customWidth="1"/>
    <col min="5" max="5" width="9.28515625" style="1" bestFit="1" customWidth="1"/>
    <col min="6" max="6" width="8.28515625" style="1" bestFit="1" customWidth="1"/>
    <col min="7" max="7" width="9.28515625" style="1" bestFit="1" customWidth="1"/>
    <col min="8" max="8" width="8.28515625" style="1" bestFit="1" customWidth="1"/>
    <col min="9" max="9" width="7.28515625" style="1" bestFit="1" customWidth="1"/>
    <col min="10" max="10" width="7.140625" style="1" customWidth="1"/>
    <col min="11" max="11" width="8.28515625" style="1" bestFit="1" customWidth="1"/>
    <col min="12" max="13" width="9.28515625" style="1" bestFit="1" customWidth="1"/>
    <col min="14" max="16384" width="9.140625" style="1"/>
  </cols>
  <sheetData>
    <row r="1" spans="2:13" ht="15.75" thickBot="1" x14ac:dyDescent="0.3"/>
    <row r="2" spans="2:13" ht="15.75" thickTop="1" x14ac:dyDescent="0.25">
      <c r="B2" s="7" t="s">
        <v>0</v>
      </c>
      <c r="C2" s="8">
        <v>0</v>
      </c>
      <c r="D2" s="8">
        <f>C2+1</f>
        <v>1</v>
      </c>
      <c r="E2" s="8">
        <f t="shared" ref="E2:M2" si="0">D2+1</f>
        <v>2</v>
      </c>
      <c r="F2" s="8">
        <f t="shared" si="0"/>
        <v>3</v>
      </c>
      <c r="G2" s="8">
        <f t="shared" si="0"/>
        <v>4</v>
      </c>
      <c r="H2" s="8">
        <f t="shared" si="0"/>
        <v>5</v>
      </c>
      <c r="I2" s="8">
        <f t="shared" si="0"/>
        <v>6</v>
      </c>
      <c r="J2" s="8">
        <f t="shared" si="0"/>
        <v>7</v>
      </c>
      <c r="K2" s="8">
        <f t="shared" si="0"/>
        <v>8</v>
      </c>
      <c r="L2" s="8">
        <f t="shared" si="0"/>
        <v>9</v>
      </c>
      <c r="M2" s="9">
        <f t="shared" si="0"/>
        <v>10</v>
      </c>
    </row>
    <row r="3" spans="2:13" x14ac:dyDescent="0.25">
      <c r="B3" s="10" t="s">
        <v>11</v>
      </c>
      <c r="C3" s="5">
        <v>-50000</v>
      </c>
      <c r="D3" s="5"/>
      <c r="E3" s="5"/>
      <c r="F3" s="5"/>
      <c r="G3" s="5"/>
      <c r="H3" s="5"/>
      <c r="I3" s="5"/>
      <c r="J3" s="5"/>
      <c r="K3" s="5"/>
      <c r="L3" s="5"/>
      <c r="M3" s="11"/>
    </row>
    <row r="4" spans="2:13" x14ac:dyDescent="0.25">
      <c r="B4" s="10" t="s">
        <v>5</v>
      </c>
      <c r="C4" s="5"/>
      <c r="D4" s="5">
        <v>0</v>
      </c>
      <c r="E4" s="5">
        <v>0</v>
      </c>
      <c r="F4" s="5">
        <v>0</v>
      </c>
      <c r="G4" s="5">
        <v>5000</v>
      </c>
      <c r="H4" s="5">
        <f t="shared" ref="F4:M4" si="1">G4*(1.03)</f>
        <v>5150</v>
      </c>
      <c r="I4" s="5">
        <f t="shared" si="1"/>
        <v>5304.5</v>
      </c>
      <c r="J4" s="5">
        <f t="shared" si="1"/>
        <v>5463.6350000000002</v>
      </c>
      <c r="K4" s="5">
        <f t="shared" si="1"/>
        <v>5627.5440500000004</v>
      </c>
      <c r="L4" s="5">
        <f t="shared" si="1"/>
        <v>5796.3703715000001</v>
      </c>
      <c r="M4" s="11">
        <f t="shared" si="1"/>
        <v>5970.2614826449999</v>
      </c>
    </row>
    <row r="5" spans="2:13" x14ac:dyDescent="0.25">
      <c r="B5" s="12" t="s">
        <v>10</v>
      </c>
      <c r="C5" s="3"/>
      <c r="D5" s="3"/>
      <c r="E5" s="3"/>
      <c r="F5" s="3"/>
      <c r="G5" s="3"/>
      <c r="H5" s="3"/>
      <c r="I5" s="3"/>
      <c r="J5" s="3"/>
      <c r="K5" s="3"/>
      <c r="L5" s="3"/>
      <c r="M5" s="13">
        <v>125000</v>
      </c>
    </row>
    <row r="6" spans="2:13" x14ac:dyDescent="0.25">
      <c r="B6" s="10" t="s">
        <v>3</v>
      </c>
      <c r="C6" s="5">
        <f>SUM(C3:C5)</f>
        <v>-50000</v>
      </c>
      <c r="D6" s="5">
        <f t="shared" ref="D6:M6" si="2">SUM(D3:D5)</f>
        <v>0</v>
      </c>
      <c r="E6" s="5">
        <f t="shared" si="2"/>
        <v>0</v>
      </c>
      <c r="F6" s="5">
        <f t="shared" si="2"/>
        <v>0</v>
      </c>
      <c r="G6" s="5">
        <f t="shared" si="2"/>
        <v>5000</v>
      </c>
      <c r="H6" s="5">
        <f t="shared" si="2"/>
        <v>5150</v>
      </c>
      <c r="I6" s="5">
        <f t="shared" si="2"/>
        <v>5304.5</v>
      </c>
      <c r="J6" s="5">
        <f t="shared" si="2"/>
        <v>5463.6350000000002</v>
      </c>
      <c r="K6" s="5">
        <f t="shared" si="2"/>
        <v>5627.5440500000004</v>
      </c>
      <c r="L6" s="5">
        <f t="shared" si="2"/>
        <v>5796.3703715000001</v>
      </c>
      <c r="M6" s="11">
        <f t="shared" si="2"/>
        <v>130970.261482645</v>
      </c>
    </row>
    <row r="7" spans="2:13" x14ac:dyDescent="0.25">
      <c r="B7" s="10" t="s">
        <v>1</v>
      </c>
      <c r="C7" s="14">
        <f>IRR(C6:M6)</f>
        <v>0.13824978172793378</v>
      </c>
      <c r="D7" s="4"/>
      <c r="E7" s="4"/>
      <c r="F7" s="4"/>
      <c r="G7" s="4"/>
      <c r="H7" s="4"/>
      <c r="I7" s="4"/>
      <c r="J7" s="4"/>
      <c r="K7" s="4"/>
      <c r="L7" s="4"/>
      <c r="M7" s="15"/>
    </row>
    <row r="8" spans="2:13" x14ac:dyDescent="0.25">
      <c r="B8" s="10" t="s">
        <v>2</v>
      </c>
      <c r="C8" s="16">
        <f>SUM($D$6:$M$6)/-SUM($C$3:$M$3)</f>
        <v>3.2662462180828999</v>
      </c>
      <c r="D8" s="4"/>
      <c r="E8" s="4"/>
      <c r="F8" s="4"/>
      <c r="G8" s="4"/>
      <c r="H8" s="4"/>
      <c r="I8" s="4"/>
      <c r="J8" s="4"/>
      <c r="K8" s="4"/>
      <c r="L8" s="4"/>
      <c r="M8" s="15"/>
    </row>
    <row r="9" spans="2:13" ht="15.75" thickBot="1" x14ac:dyDescent="0.3">
      <c r="B9" s="17"/>
      <c r="C9" s="6"/>
      <c r="D9" s="6"/>
      <c r="E9" s="6"/>
      <c r="F9" s="6"/>
      <c r="G9" s="6"/>
      <c r="H9" s="6"/>
      <c r="I9" s="6"/>
      <c r="J9" s="6"/>
      <c r="K9" s="6"/>
      <c r="L9" s="6"/>
      <c r="M9" s="18"/>
    </row>
    <row r="10" spans="2:13" ht="15.75" thickTop="1" x14ac:dyDescent="0.25">
      <c r="B10" s="19" t="s">
        <v>4</v>
      </c>
      <c r="C10" s="4"/>
      <c r="D10" s="4"/>
      <c r="E10" s="4"/>
      <c r="F10" s="4"/>
      <c r="G10" s="4"/>
      <c r="H10" s="4"/>
      <c r="I10" s="4"/>
      <c r="J10" s="20" t="s">
        <v>9</v>
      </c>
      <c r="K10" s="4"/>
      <c r="L10" s="4"/>
      <c r="M10" s="15"/>
    </row>
    <row r="11" spans="2:13" x14ac:dyDescent="0.25">
      <c r="B11" s="21" t="s">
        <v>0</v>
      </c>
      <c r="C11" s="22" t="s">
        <v>5</v>
      </c>
      <c r="D11" s="23" t="s">
        <v>7</v>
      </c>
      <c r="E11" s="24" t="s">
        <v>6</v>
      </c>
      <c r="F11" s="23" t="s">
        <v>7</v>
      </c>
      <c r="G11" s="22" t="s">
        <v>8</v>
      </c>
      <c r="H11" s="22" t="s">
        <v>7</v>
      </c>
      <c r="I11" s="22"/>
      <c r="J11" s="45" t="s">
        <v>0</v>
      </c>
      <c r="K11" s="22" t="s">
        <v>5</v>
      </c>
      <c r="L11" s="22" t="s">
        <v>6</v>
      </c>
      <c r="M11" s="25" t="s">
        <v>8</v>
      </c>
    </row>
    <row r="12" spans="2:13" x14ac:dyDescent="0.25">
      <c r="B12" s="10">
        <v>1</v>
      </c>
      <c r="C12" s="26">
        <f ca="1">OFFSET($D$4,,B12-1)</f>
        <v>0</v>
      </c>
      <c r="D12" s="27">
        <f ca="1">-PV($C$7,$B12,,C12)</f>
        <v>0</v>
      </c>
      <c r="E12" s="28">
        <f ca="1">OFFSET($D$5,,B12-1)</f>
        <v>0</v>
      </c>
      <c r="F12" s="27">
        <f ca="1">-PV($C$7,$B12,,E12)</f>
        <v>0</v>
      </c>
      <c r="G12" s="29">
        <f ca="1">E12+C12</f>
        <v>0</v>
      </c>
      <c r="H12" s="29">
        <f ca="1">-PV($C$7,$B12,,G12)</f>
        <v>0</v>
      </c>
      <c r="I12" s="30"/>
      <c r="J12" s="46">
        <f>B12</f>
        <v>1</v>
      </c>
      <c r="K12" s="26">
        <f ca="1">C12</f>
        <v>0</v>
      </c>
      <c r="L12" s="26">
        <f ca="1">E12</f>
        <v>0</v>
      </c>
      <c r="M12" s="31">
        <f t="shared" ref="M12:M21" ca="1" si="3">SUM(K12:L12)</f>
        <v>0</v>
      </c>
    </row>
    <row r="13" spans="2:13" x14ac:dyDescent="0.25">
      <c r="B13" s="10">
        <f>B12+1</f>
        <v>2</v>
      </c>
      <c r="C13" s="26">
        <f t="shared" ref="C13:C21" ca="1" si="4">OFFSET($D$4,,B13-1)</f>
        <v>0</v>
      </c>
      <c r="D13" s="27">
        <f t="shared" ref="D13:D21" ca="1" si="5">-PV($C$7,$B13,,C13)</f>
        <v>0</v>
      </c>
      <c r="E13" s="28">
        <f t="shared" ref="E13:E21" ca="1" si="6">OFFSET($D$5,,B13-1)</f>
        <v>0</v>
      </c>
      <c r="F13" s="27">
        <f t="shared" ref="F13:F21" ca="1" si="7">-PV($C$7,$B13,,E13)</f>
        <v>0</v>
      </c>
      <c r="G13" s="29">
        <f t="shared" ref="G13:G21" ca="1" si="8">E13+C13</f>
        <v>0</v>
      </c>
      <c r="H13" s="29">
        <f t="shared" ref="H13:H21" ca="1" si="9">-PV($C$7,$B13,,G13)</f>
        <v>0</v>
      </c>
      <c r="I13" s="30"/>
      <c r="J13" s="46">
        <f t="shared" ref="J13:J21" si="10">B13</f>
        <v>2</v>
      </c>
      <c r="K13" s="26">
        <f t="shared" ref="K13:K21" ca="1" si="11">C13</f>
        <v>0</v>
      </c>
      <c r="L13" s="26">
        <f t="shared" ref="L13:L21" ca="1" si="12">E13</f>
        <v>0</v>
      </c>
      <c r="M13" s="32">
        <f t="shared" ca="1" si="3"/>
        <v>0</v>
      </c>
    </row>
    <row r="14" spans="2:13" x14ac:dyDescent="0.25">
      <c r="B14" s="10">
        <f t="shared" ref="B14:B21" si="13">B13+1</f>
        <v>3</v>
      </c>
      <c r="C14" s="26">
        <f t="shared" ca="1" si="4"/>
        <v>0</v>
      </c>
      <c r="D14" s="27">
        <f t="shared" ca="1" si="5"/>
        <v>0</v>
      </c>
      <c r="E14" s="28">
        <f t="shared" ca="1" si="6"/>
        <v>0</v>
      </c>
      <c r="F14" s="27">
        <f t="shared" ca="1" si="7"/>
        <v>0</v>
      </c>
      <c r="G14" s="29">
        <f t="shared" ca="1" si="8"/>
        <v>0</v>
      </c>
      <c r="H14" s="29">
        <f t="shared" ca="1" si="9"/>
        <v>0</v>
      </c>
      <c r="I14" s="30"/>
      <c r="J14" s="46">
        <f t="shared" si="10"/>
        <v>3</v>
      </c>
      <c r="K14" s="26">
        <f t="shared" ca="1" si="11"/>
        <v>0</v>
      </c>
      <c r="L14" s="26">
        <f t="shared" ca="1" si="12"/>
        <v>0</v>
      </c>
      <c r="M14" s="32">
        <f t="shared" ca="1" si="3"/>
        <v>0</v>
      </c>
    </row>
    <row r="15" spans="2:13" x14ac:dyDescent="0.25">
      <c r="B15" s="10">
        <f t="shared" si="13"/>
        <v>4</v>
      </c>
      <c r="C15" s="26">
        <f t="shared" ca="1" si="4"/>
        <v>5000</v>
      </c>
      <c r="D15" s="27">
        <f t="shared" ca="1" si="5"/>
        <v>2978.6515513083491</v>
      </c>
      <c r="E15" s="28">
        <f t="shared" ca="1" si="6"/>
        <v>0</v>
      </c>
      <c r="F15" s="27">
        <f t="shared" ca="1" si="7"/>
        <v>0</v>
      </c>
      <c r="G15" s="29">
        <f t="shared" ca="1" si="8"/>
        <v>5000</v>
      </c>
      <c r="H15" s="29">
        <f t="shared" ca="1" si="9"/>
        <v>2978.6515513083491</v>
      </c>
      <c r="I15" s="30"/>
      <c r="J15" s="46">
        <f t="shared" si="10"/>
        <v>4</v>
      </c>
      <c r="K15" s="26">
        <f t="shared" ca="1" si="11"/>
        <v>5000</v>
      </c>
      <c r="L15" s="26">
        <f t="shared" ca="1" si="12"/>
        <v>0</v>
      </c>
      <c r="M15" s="32">
        <f t="shared" ca="1" si="3"/>
        <v>5000</v>
      </c>
    </row>
    <row r="16" spans="2:13" x14ac:dyDescent="0.25">
      <c r="B16" s="10">
        <f t="shared" si="13"/>
        <v>5</v>
      </c>
      <c r="C16" s="26">
        <f t="shared" ca="1" si="4"/>
        <v>5150</v>
      </c>
      <c r="D16" s="27">
        <f t="shared" ca="1" si="5"/>
        <v>2695.3759597389671</v>
      </c>
      <c r="E16" s="28">
        <f t="shared" ca="1" si="6"/>
        <v>0</v>
      </c>
      <c r="F16" s="27">
        <f t="shared" ca="1" si="7"/>
        <v>0</v>
      </c>
      <c r="G16" s="29">
        <f t="shared" ca="1" si="8"/>
        <v>5150</v>
      </c>
      <c r="H16" s="29">
        <f t="shared" ca="1" si="9"/>
        <v>2695.3759597389671</v>
      </c>
      <c r="I16" s="30"/>
      <c r="J16" s="46">
        <f t="shared" si="10"/>
        <v>5</v>
      </c>
      <c r="K16" s="26">
        <f t="shared" ca="1" si="11"/>
        <v>5150</v>
      </c>
      <c r="L16" s="26">
        <f t="shared" ca="1" si="12"/>
        <v>0</v>
      </c>
      <c r="M16" s="32">
        <f t="shared" ca="1" si="3"/>
        <v>5150</v>
      </c>
    </row>
    <row r="17" spans="2:13" x14ac:dyDescent="0.25">
      <c r="B17" s="10">
        <f t="shared" si="13"/>
        <v>6</v>
      </c>
      <c r="C17" s="26">
        <f t="shared" ca="1" si="4"/>
        <v>5304.5</v>
      </c>
      <c r="D17" s="27">
        <f t="shared" ca="1" si="5"/>
        <v>2439.0404312809405</v>
      </c>
      <c r="E17" s="28">
        <f t="shared" ca="1" si="6"/>
        <v>0</v>
      </c>
      <c r="F17" s="27">
        <f t="shared" ca="1" si="7"/>
        <v>0</v>
      </c>
      <c r="G17" s="29">
        <f t="shared" ca="1" si="8"/>
        <v>5304.5</v>
      </c>
      <c r="H17" s="29">
        <f t="shared" ca="1" si="9"/>
        <v>2439.0404312809405</v>
      </c>
      <c r="I17" s="30"/>
      <c r="J17" s="46">
        <f t="shared" si="10"/>
        <v>6</v>
      </c>
      <c r="K17" s="26">
        <f t="shared" ca="1" si="11"/>
        <v>5304.5</v>
      </c>
      <c r="L17" s="26">
        <f t="shared" ca="1" si="12"/>
        <v>0</v>
      </c>
      <c r="M17" s="32">
        <f t="shared" ca="1" si="3"/>
        <v>5304.5</v>
      </c>
    </row>
    <row r="18" spans="2:13" x14ac:dyDescent="0.25">
      <c r="B18" s="10">
        <f t="shared" si="13"/>
        <v>7</v>
      </c>
      <c r="C18" s="26">
        <f t="shared" ca="1" si="4"/>
        <v>5463.6350000000002</v>
      </c>
      <c r="D18" s="27">
        <f t="shared" ca="1" si="5"/>
        <v>2207.082913212314</v>
      </c>
      <c r="E18" s="28">
        <f t="shared" ca="1" si="6"/>
        <v>0</v>
      </c>
      <c r="F18" s="27">
        <f t="shared" ca="1" si="7"/>
        <v>0</v>
      </c>
      <c r="G18" s="29">
        <f t="shared" ca="1" si="8"/>
        <v>5463.6350000000002</v>
      </c>
      <c r="H18" s="29">
        <f t="shared" ca="1" si="9"/>
        <v>2207.082913212314</v>
      </c>
      <c r="I18" s="30"/>
      <c r="J18" s="46">
        <f t="shared" si="10"/>
        <v>7</v>
      </c>
      <c r="K18" s="26">
        <f t="shared" ca="1" si="11"/>
        <v>5463.6350000000002</v>
      </c>
      <c r="L18" s="26">
        <f t="shared" ca="1" si="12"/>
        <v>0</v>
      </c>
      <c r="M18" s="32">
        <f t="shared" ca="1" si="3"/>
        <v>5463.6350000000002</v>
      </c>
    </row>
    <row r="19" spans="2:13" x14ac:dyDescent="0.25">
      <c r="B19" s="10">
        <f t="shared" si="13"/>
        <v>8</v>
      </c>
      <c r="C19" s="26">
        <f t="shared" ca="1" si="4"/>
        <v>5627.5440500000004</v>
      </c>
      <c r="D19" s="27">
        <f t="shared" ca="1" si="5"/>
        <v>1997.185009038772</v>
      </c>
      <c r="E19" s="28">
        <f t="shared" ca="1" si="6"/>
        <v>0</v>
      </c>
      <c r="F19" s="27">
        <f t="shared" ca="1" si="7"/>
        <v>0</v>
      </c>
      <c r="G19" s="29">
        <f t="shared" ca="1" si="8"/>
        <v>5627.5440500000004</v>
      </c>
      <c r="H19" s="29">
        <f t="shared" ca="1" si="9"/>
        <v>1997.185009038772</v>
      </c>
      <c r="I19" s="30"/>
      <c r="J19" s="46">
        <f t="shared" si="10"/>
        <v>8</v>
      </c>
      <c r="K19" s="26">
        <f t="shared" ca="1" si="11"/>
        <v>5627.5440500000004</v>
      </c>
      <c r="L19" s="26">
        <f t="shared" ca="1" si="12"/>
        <v>0</v>
      </c>
      <c r="M19" s="32">
        <f t="shared" ca="1" si="3"/>
        <v>5627.5440500000004</v>
      </c>
    </row>
    <row r="20" spans="2:13" x14ac:dyDescent="0.25">
      <c r="B20" s="10">
        <f t="shared" si="13"/>
        <v>9</v>
      </c>
      <c r="C20" s="26">
        <f t="shared" ca="1" si="4"/>
        <v>5796.3703715000001</v>
      </c>
      <c r="D20" s="27">
        <f t="shared" ca="1" si="5"/>
        <v>1807.2488063095682</v>
      </c>
      <c r="E20" s="28">
        <f t="shared" ca="1" si="6"/>
        <v>0</v>
      </c>
      <c r="F20" s="27">
        <f t="shared" ca="1" si="7"/>
        <v>0</v>
      </c>
      <c r="G20" s="29">
        <f t="shared" ca="1" si="8"/>
        <v>5796.3703715000001</v>
      </c>
      <c r="H20" s="29">
        <f t="shared" ca="1" si="9"/>
        <v>1807.2488063095682</v>
      </c>
      <c r="I20" s="30"/>
      <c r="J20" s="46">
        <f t="shared" si="10"/>
        <v>9</v>
      </c>
      <c r="K20" s="26">
        <f t="shared" ca="1" si="11"/>
        <v>5796.3703715000001</v>
      </c>
      <c r="L20" s="26">
        <f t="shared" ca="1" si="12"/>
        <v>0</v>
      </c>
      <c r="M20" s="32">
        <f t="shared" ca="1" si="3"/>
        <v>5796.3703715000001</v>
      </c>
    </row>
    <row r="21" spans="2:13" x14ac:dyDescent="0.25">
      <c r="B21" s="12">
        <f t="shared" si="13"/>
        <v>10</v>
      </c>
      <c r="C21" s="33">
        <f t="shared" ca="1" si="4"/>
        <v>5970.2614826449999</v>
      </c>
      <c r="D21" s="34">
        <f t="shared" ca="1" si="5"/>
        <v>1635.3759081535109</v>
      </c>
      <c r="E21" s="35">
        <f t="shared" ca="1" si="6"/>
        <v>125000</v>
      </c>
      <c r="F21" s="34">
        <f t="shared" ca="1" si="7"/>
        <v>34240.039420957481</v>
      </c>
      <c r="G21" s="36">
        <f t="shared" ca="1" si="8"/>
        <v>130970.261482645</v>
      </c>
      <c r="H21" s="36">
        <f t="shared" ca="1" si="9"/>
        <v>35875.415329110991</v>
      </c>
      <c r="I21" s="30"/>
      <c r="J21" s="2">
        <f t="shared" si="10"/>
        <v>10</v>
      </c>
      <c r="K21" s="33">
        <f t="shared" ca="1" si="11"/>
        <v>5970.2614826449999</v>
      </c>
      <c r="L21" s="33">
        <f t="shared" ca="1" si="12"/>
        <v>125000</v>
      </c>
      <c r="M21" s="37">
        <f t="shared" ca="1" si="3"/>
        <v>130970.261482645</v>
      </c>
    </row>
    <row r="22" spans="2:13" x14ac:dyDescent="0.25">
      <c r="B22" s="10"/>
      <c r="C22" s="26">
        <f ca="1">SUM(C12:C21)</f>
        <v>38312.310904145001</v>
      </c>
      <c r="D22" s="27">
        <f ca="1">SUM(D12:D21)</f>
        <v>15759.960579042421</v>
      </c>
      <c r="E22" s="28">
        <f ca="1">SUM(E12:E21)</f>
        <v>125000</v>
      </c>
      <c r="F22" s="27">
        <f ca="1">SUM(F12:F21)</f>
        <v>34240.039420957481</v>
      </c>
      <c r="G22" s="29">
        <f ca="1">SUM(G12:G21)</f>
        <v>163312.31090414501</v>
      </c>
      <c r="H22" s="29">
        <f ca="1">SUM(H12:H21)</f>
        <v>49999.999999999898</v>
      </c>
      <c r="I22" s="30"/>
      <c r="J22" s="46"/>
      <c r="K22" s="26">
        <f ca="1">SUM(K12:K21)</f>
        <v>38312.310904145001</v>
      </c>
      <c r="L22" s="26">
        <f ca="1">SUM(L12:L21)</f>
        <v>125000</v>
      </c>
      <c r="M22" s="31">
        <f ca="1">SUM(M12:M21)</f>
        <v>163312.31090414501</v>
      </c>
    </row>
    <row r="23" spans="2:13" ht="15.75" thickBot="1" x14ac:dyDescent="0.3">
      <c r="B23" s="44"/>
      <c r="C23" s="38"/>
      <c r="D23" s="39">
        <f ca="1">D22/$H$22</f>
        <v>0.31519921158084907</v>
      </c>
      <c r="E23" s="40"/>
      <c r="F23" s="39">
        <f ca="1">F22/$H$22</f>
        <v>0.68480078841915104</v>
      </c>
      <c r="G23" s="38"/>
      <c r="H23" s="41"/>
      <c r="I23" s="38"/>
      <c r="J23" s="47"/>
      <c r="K23" s="42">
        <f ca="1">K22/$M$22</f>
        <v>0.23459536327688202</v>
      </c>
      <c r="L23" s="42">
        <f ca="1">L22/$M$22</f>
        <v>0.76540463672311787</v>
      </c>
      <c r="M23" s="43"/>
    </row>
    <row r="24" spans="2:13" ht="15.75" thickTop="1" x14ac:dyDescent="0.25"/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</dc:creator>
  <cp:lastModifiedBy>burton</cp:lastModifiedBy>
  <dcterms:created xsi:type="dcterms:W3CDTF">2016-01-09T16:03:46Z</dcterms:created>
  <dcterms:modified xsi:type="dcterms:W3CDTF">2016-01-09T16:50:33Z</dcterms:modified>
</cp:coreProperties>
</file>